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382B49BE-E064-41CE-B199-E06D1D0A80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正四角錐台" sheetId="19" r:id="rId1"/>
    <sheet name="改訂履歴" sheetId="1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9" l="1"/>
  <c r="H19" i="19"/>
  <c r="H20" i="19"/>
  <c r="H21" i="19"/>
  <c r="H22" i="19"/>
  <c r="H23" i="19"/>
  <c r="H24" i="19"/>
  <c r="H25" i="19"/>
  <c r="H26" i="19"/>
  <c r="H17" i="19"/>
  <c r="H5" i="19"/>
  <c r="H6" i="19"/>
  <c r="H7" i="19"/>
  <c r="H8" i="19"/>
  <c r="H9" i="19"/>
  <c r="H10" i="19"/>
  <c r="H11" i="19"/>
  <c r="H12" i="19"/>
  <c r="H13" i="19"/>
  <c r="H4" i="19"/>
  <c r="I18" i="19" l="1"/>
  <c r="J18" i="19" s="1"/>
  <c r="I17" i="19"/>
  <c r="J17" i="19" s="1"/>
  <c r="G18" i="19"/>
  <c r="K18" i="19" s="1"/>
  <c r="G19" i="19"/>
  <c r="K19" i="19" s="1"/>
  <c r="G20" i="19"/>
  <c r="K20" i="19" s="1"/>
  <c r="G21" i="19"/>
  <c r="I21" i="19" s="1"/>
  <c r="J21" i="19" s="1"/>
  <c r="G22" i="19"/>
  <c r="I22" i="19" s="1"/>
  <c r="J22" i="19" s="1"/>
  <c r="G23" i="19"/>
  <c r="I23" i="19" s="1"/>
  <c r="J23" i="19" s="1"/>
  <c r="G24" i="19"/>
  <c r="I24" i="19" s="1"/>
  <c r="J24" i="19" s="1"/>
  <c r="G25" i="19"/>
  <c r="K25" i="19" s="1"/>
  <c r="G26" i="19"/>
  <c r="K26" i="19" s="1"/>
  <c r="G17" i="19"/>
  <c r="K17" i="19" s="1"/>
  <c r="G4" i="19"/>
  <c r="G5" i="19"/>
  <c r="G6" i="19"/>
  <c r="G7" i="19"/>
  <c r="G8" i="19"/>
  <c r="G9" i="19"/>
  <c r="G10" i="19"/>
  <c r="G11" i="19"/>
  <c r="G12" i="19"/>
  <c r="G13" i="19"/>
  <c r="K5" i="19"/>
  <c r="K6" i="19"/>
  <c r="K7" i="19"/>
  <c r="K8" i="19"/>
  <c r="K9" i="19"/>
  <c r="K10" i="19"/>
  <c r="K11" i="19"/>
  <c r="K12" i="19"/>
  <c r="K13" i="19"/>
  <c r="K4" i="19"/>
  <c r="I5" i="19"/>
  <c r="J5" i="19" s="1"/>
  <c r="I6" i="19"/>
  <c r="J6" i="19" s="1"/>
  <c r="I7" i="19"/>
  <c r="J7" i="19" s="1"/>
  <c r="I8" i="19"/>
  <c r="J8" i="19" s="1"/>
  <c r="I9" i="19"/>
  <c r="J9" i="19" s="1"/>
  <c r="I10" i="19"/>
  <c r="J10" i="19" s="1"/>
  <c r="I11" i="19"/>
  <c r="J11" i="19" s="1"/>
  <c r="I12" i="19"/>
  <c r="J12" i="19" s="1"/>
  <c r="I13" i="19"/>
  <c r="J13" i="19" s="1"/>
  <c r="I4" i="19"/>
  <c r="J4" i="19" s="1"/>
  <c r="L4" i="19" s="1"/>
  <c r="L18" i="19" l="1"/>
  <c r="I19" i="19"/>
  <c r="J19" i="19" s="1"/>
  <c r="L19" i="19" s="1"/>
  <c r="K24" i="19"/>
  <c r="L24" i="19" s="1"/>
  <c r="I20" i="19"/>
  <c r="J20" i="19" s="1"/>
  <c r="L20" i="19" s="1"/>
  <c r="L21" i="19"/>
  <c r="K23" i="19"/>
  <c r="L23" i="19" s="1"/>
  <c r="I26" i="19"/>
  <c r="J26" i="19" s="1"/>
  <c r="L26" i="19" s="1"/>
  <c r="K22" i="19"/>
  <c r="L22" i="19" s="1"/>
  <c r="I25" i="19"/>
  <c r="J25" i="19" s="1"/>
  <c r="L25" i="19" s="1"/>
  <c r="K21" i="19"/>
  <c r="L12" i="19"/>
  <c r="L11" i="19"/>
  <c r="L8" i="19"/>
  <c r="L17" i="19"/>
  <c r="L7" i="19"/>
  <c r="L6" i="19"/>
  <c r="L13" i="19"/>
  <c r="L5" i="19"/>
  <c r="L10" i="19"/>
  <c r="L9" i="19"/>
</calcChain>
</file>

<file path=xl/sharedStrings.xml><?xml version="1.0" encoding="utf-8"?>
<sst xmlns="http://schemas.openxmlformats.org/spreadsheetml/2006/main" count="29" uniqueCount="18">
  <si>
    <t>内容</t>
    <rPh sb="0" eb="2">
      <t>ナイヨウ</t>
    </rPh>
    <phoneticPr fontId="1"/>
  </si>
  <si>
    <t>新規制定</t>
    <rPh sb="0" eb="2">
      <t>シンキ</t>
    </rPh>
    <rPh sb="2" eb="4">
      <t>セイテイ</t>
    </rPh>
    <phoneticPr fontId="1"/>
  </si>
  <si>
    <t>公開日</t>
    <rPh sb="0" eb="3">
      <t>コウカイビ</t>
    </rPh>
    <phoneticPr fontId="1"/>
  </si>
  <si>
    <t>ver</t>
    <phoneticPr fontId="1"/>
  </si>
  <si>
    <t>高さ(h)</t>
    <phoneticPr fontId="1"/>
  </si>
  <si>
    <t>メモ</t>
    <phoneticPr fontId="1"/>
  </si>
  <si>
    <t>体積(V)</t>
    <phoneticPr fontId="1"/>
  </si>
  <si>
    <t>表面積(S)</t>
    <phoneticPr fontId="1"/>
  </si>
  <si>
    <t>No.</t>
    <phoneticPr fontId="1"/>
  </si>
  <si>
    <t>下底(a)</t>
    <phoneticPr fontId="1"/>
  </si>
  <si>
    <t>上底(b)</t>
    <phoneticPr fontId="1"/>
  </si>
  <si>
    <t>側面積(F)</t>
    <rPh sb="0" eb="1">
      <t>ソク</t>
    </rPh>
    <rPh sb="1" eb="3">
      <t>メンセキ</t>
    </rPh>
    <phoneticPr fontId="1"/>
  </si>
  <si>
    <t>斜辺(c)</t>
    <rPh sb="0" eb="2">
      <t>シャヘン</t>
    </rPh>
    <phoneticPr fontId="1"/>
  </si>
  <si>
    <t>側辺(d)</t>
    <rPh sb="0" eb="1">
      <t>ソク</t>
    </rPh>
    <rPh sb="1" eb="2">
      <t>ヘン</t>
    </rPh>
    <phoneticPr fontId="1"/>
  </si>
  <si>
    <t>1.0.0</t>
    <phoneticPr fontId="1"/>
  </si>
  <si>
    <t>面積:体積比(S/V)</t>
    <phoneticPr fontId="1"/>
  </si>
  <si>
    <t>正四角錐台計算機2</t>
    <rPh sb="0" eb="1">
      <t>セイ</t>
    </rPh>
    <rPh sb="4" eb="5">
      <t>ダイ</t>
    </rPh>
    <rPh sb="5" eb="8">
      <t>ケイサンキ</t>
    </rPh>
    <phoneticPr fontId="1"/>
  </si>
  <si>
    <t>正四角錐台計算機1</t>
    <rPh sb="0" eb="1">
      <t>セイ</t>
    </rPh>
    <rPh sb="4" eb="5">
      <t>ダイ</t>
    </rPh>
    <rPh sb="5" eb="8">
      <t>ケイサンキ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</si>
</sst>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yyyy&quot;年&quot;mm&quot;月&quot;dd&quot;日&quot;;@"/>
    <numFmt numFmtId="178" formatCode="0.000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6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/>
    <xf numFmtId="0" fontId="0" fillId="2" borderId="3" xfId="0" applyFill="1" applyBorder="1" applyAlignment="1" applyProtection="1">
      <alignment horizontal="center" vertical="center"/>
      <protection locked="0"/>
    </xf>
    <xf numFmtId="178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2" xfId="0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6FF9D"/>
      <color rgb="FFE0B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2</xdr:row>
      <xdr:rowOff>9525</xdr:rowOff>
    </xdr:from>
    <xdr:to>
      <xdr:col>19</xdr:col>
      <xdr:colOff>191100</xdr:colOff>
      <xdr:row>15</xdr:row>
      <xdr:rowOff>143328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DF91F74-B592-451A-A00E-B0994634F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485775"/>
          <a:ext cx="4296375" cy="324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4A19-B39A-494F-A9E1-372F27078A5A}">
  <dimension ref="B2:L26"/>
  <sheetViews>
    <sheetView tabSelected="1" workbookViewId="0">
      <selection activeCell="C4" sqref="C4"/>
    </sheetView>
  </sheetViews>
  <sheetFormatPr defaultRowHeight="18.75"/>
  <cols>
    <col min="1" max="1" width="3.125" style="10" customWidth="1"/>
    <col min="2" max="2" width="4.375" style="10" bestFit="1" customWidth="1"/>
    <col min="3" max="3" width="13.875" style="10" customWidth="1"/>
    <col min="4" max="6" width="8.75" style="10" customWidth="1"/>
    <col min="7" max="11" width="11.875" style="10" customWidth="1"/>
    <col min="12" max="12" width="16.75" style="10" bestFit="1" customWidth="1"/>
    <col min="13" max="13" width="3.125" style="10" customWidth="1"/>
    <col min="14" max="16384" width="9" style="10"/>
  </cols>
  <sheetData>
    <row r="2" spans="2:12">
      <c r="B2" s="10" t="s">
        <v>17</v>
      </c>
    </row>
    <row r="3" spans="2:12" ht="19.5" thickBot="1">
      <c r="B3" s="11" t="s">
        <v>8</v>
      </c>
      <c r="C3" s="11" t="s">
        <v>5</v>
      </c>
      <c r="D3" s="11" t="s">
        <v>9</v>
      </c>
      <c r="E3" s="11" t="s">
        <v>10</v>
      </c>
      <c r="F3" s="11" t="s">
        <v>4</v>
      </c>
      <c r="G3" s="11" t="s">
        <v>12</v>
      </c>
      <c r="H3" s="11" t="s">
        <v>13</v>
      </c>
      <c r="I3" s="11" t="s">
        <v>11</v>
      </c>
      <c r="J3" s="11" t="s">
        <v>7</v>
      </c>
      <c r="K3" s="11" t="s">
        <v>6</v>
      </c>
      <c r="L3" s="11" t="s">
        <v>15</v>
      </c>
    </row>
    <row r="4" spans="2:12" ht="19.5" thickTop="1">
      <c r="B4" s="6">
        <v>1</v>
      </c>
      <c r="C4" s="6"/>
      <c r="D4" s="7">
        <v>1</v>
      </c>
      <c r="E4" s="7">
        <v>2</v>
      </c>
      <c r="F4" s="7">
        <v>3</v>
      </c>
      <c r="G4" s="12">
        <f>SQRT((1/4)*_xlfn.COT(PI()/4)*(D4-E4)^2+F4^2)</f>
        <v>3.0413812651491097</v>
      </c>
      <c r="H4" s="12">
        <f>SQRT((4*G4^2+(D4-E4)^2))/2</f>
        <v>3.082207001484488</v>
      </c>
      <c r="I4" s="12">
        <f t="shared" ref="I4:I13" si="0">2*(D4+E4)*SQRT(  ((D4-E4)/2)^2 + F4^2)</f>
        <v>18.248287590894659</v>
      </c>
      <c r="J4" s="12">
        <f>I4+D4^2+E4^2</f>
        <v>23.248287590894659</v>
      </c>
      <c r="K4" s="12">
        <f t="shared" ref="K4:K13" si="1">1/3*(D4^2+D4*E4+E4^2)*F4</f>
        <v>6.9999999999999991</v>
      </c>
      <c r="L4" s="12">
        <f>J4/K4</f>
        <v>3.3211839415563804</v>
      </c>
    </row>
    <row r="5" spans="2:12">
      <c r="B5" s="8">
        <v>2</v>
      </c>
      <c r="C5" s="8"/>
      <c r="D5" s="9">
        <v>1.5</v>
      </c>
      <c r="E5" s="9">
        <v>2.5</v>
      </c>
      <c r="F5" s="9">
        <v>3.5</v>
      </c>
      <c r="G5" s="12">
        <f t="shared" ref="G5:G13" si="2">SQRT((1/4)*_xlfn.COT(PI()/4)*(D5-E5)^2+F5^2)</f>
        <v>3.5355339059327378</v>
      </c>
      <c r="H5" s="12">
        <f t="shared" ref="H5:H13" si="3">SQRT((4*G5^2+(D5-E5)^2))/2</f>
        <v>3.5707142142714252</v>
      </c>
      <c r="I5" s="12">
        <f t="shared" si="0"/>
        <v>28.284271247461902</v>
      </c>
      <c r="J5" s="12">
        <f t="shared" ref="J5:J13" si="4">I5+D5^2+E5^2</f>
        <v>36.784271247461902</v>
      </c>
      <c r="K5" s="12">
        <f t="shared" si="1"/>
        <v>14.291666666666666</v>
      </c>
      <c r="L5" s="12">
        <f t="shared" ref="L5:L13" si="5">J5/K5</f>
        <v>2.5738265595891709</v>
      </c>
    </row>
    <row r="6" spans="2:12">
      <c r="B6" s="8">
        <v>3</v>
      </c>
      <c r="C6" s="8"/>
      <c r="D6" s="7">
        <v>2</v>
      </c>
      <c r="E6" s="7">
        <v>3</v>
      </c>
      <c r="F6" s="7">
        <v>4</v>
      </c>
      <c r="G6" s="12">
        <f t="shared" si="2"/>
        <v>4.0311288741492746</v>
      </c>
      <c r="H6" s="12">
        <f t="shared" si="3"/>
        <v>4.0620192023179795</v>
      </c>
      <c r="I6" s="12">
        <f t="shared" si="0"/>
        <v>40.311288741492746</v>
      </c>
      <c r="J6" s="12">
        <f t="shared" si="4"/>
        <v>53.311288741492746</v>
      </c>
      <c r="K6" s="12">
        <f t="shared" si="1"/>
        <v>25.333333333333332</v>
      </c>
      <c r="L6" s="12">
        <f t="shared" si="5"/>
        <v>2.1043929766378717</v>
      </c>
    </row>
    <row r="7" spans="2:12">
      <c r="B7" s="8">
        <v>4</v>
      </c>
      <c r="C7" s="8"/>
      <c r="D7" s="9">
        <v>2.5</v>
      </c>
      <c r="E7" s="9">
        <v>3.5</v>
      </c>
      <c r="F7" s="9">
        <v>4.5</v>
      </c>
      <c r="G7" s="12">
        <f t="shared" si="2"/>
        <v>4.5276925690687087</v>
      </c>
      <c r="H7" s="12">
        <f t="shared" si="3"/>
        <v>4.5552167895721496</v>
      </c>
      <c r="I7" s="12">
        <f t="shared" si="0"/>
        <v>54.332310828824504</v>
      </c>
      <c r="J7" s="12">
        <f t="shared" si="4"/>
        <v>72.832310828824504</v>
      </c>
      <c r="K7" s="12">
        <f t="shared" si="1"/>
        <v>40.874999999999993</v>
      </c>
      <c r="L7" s="12">
        <f t="shared" si="5"/>
        <v>1.7818302343443306</v>
      </c>
    </row>
    <row r="8" spans="2:12">
      <c r="B8" s="8">
        <v>5</v>
      </c>
      <c r="C8" s="8"/>
      <c r="D8" s="7">
        <v>3</v>
      </c>
      <c r="E8" s="7">
        <v>4</v>
      </c>
      <c r="F8" s="7">
        <v>5</v>
      </c>
      <c r="G8" s="12">
        <f t="shared" si="2"/>
        <v>5.024937810560445</v>
      </c>
      <c r="H8" s="12">
        <f t="shared" si="3"/>
        <v>5.0497524691810387</v>
      </c>
      <c r="I8" s="12">
        <f t="shared" si="0"/>
        <v>70.34912934784623</v>
      </c>
      <c r="J8" s="12">
        <f t="shared" si="4"/>
        <v>95.34912934784623</v>
      </c>
      <c r="K8" s="12">
        <f t="shared" si="1"/>
        <v>61.666666666666657</v>
      </c>
      <c r="L8" s="12">
        <f t="shared" si="5"/>
        <v>1.5462020975326418</v>
      </c>
    </row>
    <row r="9" spans="2:12">
      <c r="B9" s="8">
        <v>6</v>
      </c>
      <c r="C9" s="8"/>
      <c r="D9" s="9">
        <v>3.5</v>
      </c>
      <c r="E9" s="9">
        <v>4.5</v>
      </c>
      <c r="F9" s="9">
        <v>5.5</v>
      </c>
      <c r="G9" s="12">
        <f t="shared" si="2"/>
        <v>5.5226805085936306</v>
      </c>
      <c r="H9" s="12">
        <f t="shared" si="3"/>
        <v>5.5452682532047088</v>
      </c>
      <c r="I9" s="12">
        <f t="shared" si="0"/>
        <v>88.362888137498089</v>
      </c>
      <c r="J9" s="12">
        <f t="shared" si="4"/>
        <v>120.86288813749809</v>
      </c>
      <c r="K9" s="12">
        <f t="shared" si="1"/>
        <v>88.458333333333329</v>
      </c>
      <c r="L9" s="12">
        <f t="shared" si="5"/>
        <v>1.3663256313235772</v>
      </c>
    </row>
    <row r="10" spans="2:12">
      <c r="B10" s="8">
        <v>7</v>
      </c>
      <c r="C10" s="8"/>
      <c r="D10" s="7">
        <v>4</v>
      </c>
      <c r="E10" s="7">
        <v>5</v>
      </c>
      <c r="F10" s="7">
        <v>6</v>
      </c>
      <c r="G10" s="12">
        <f t="shared" si="2"/>
        <v>6.0207972893961479</v>
      </c>
      <c r="H10" s="12">
        <f t="shared" si="3"/>
        <v>6.0415229867972862</v>
      </c>
      <c r="I10" s="12">
        <f t="shared" si="0"/>
        <v>108.37435120913067</v>
      </c>
      <c r="J10" s="12">
        <f t="shared" si="4"/>
        <v>149.37435120913068</v>
      </c>
      <c r="K10" s="12">
        <f t="shared" si="1"/>
        <v>122</v>
      </c>
      <c r="L10" s="12">
        <f t="shared" si="5"/>
        <v>1.224379927943694</v>
      </c>
    </row>
    <row r="11" spans="2:12">
      <c r="B11" s="8">
        <v>8</v>
      </c>
      <c r="C11" s="8"/>
      <c r="D11" s="9">
        <v>4.5</v>
      </c>
      <c r="E11" s="9">
        <v>5.5</v>
      </c>
      <c r="F11" s="9">
        <v>6.5</v>
      </c>
      <c r="G11" s="12">
        <f t="shared" si="2"/>
        <v>6.5192024052026492</v>
      </c>
      <c r="H11" s="12">
        <f t="shared" si="3"/>
        <v>6.5383484153110105</v>
      </c>
      <c r="I11" s="12">
        <f t="shared" si="0"/>
        <v>130.38404810405299</v>
      </c>
      <c r="J11" s="12">
        <f t="shared" si="4"/>
        <v>180.88404810405299</v>
      </c>
      <c r="K11" s="12">
        <f t="shared" si="1"/>
        <v>163.04166666666666</v>
      </c>
      <c r="L11" s="12">
        <f t="shared" si="5"/>
        <v>1.1094344887547334</v>
      </c>
    </row>
    <row r="12" spans="2:12">
      <c r="B12" s="8">
        <v>9</v>
      </c>
      <c r="C12" s="8"/>
      <c r="D12" s="7">
        <v>5</v>
      </c>
      <c r="E12" s="7">
        <v>6</v>
      </c>
      <c r="F12" s="7">
        <v>7</v>
      </c>
      <c r="G12" s="12">
        <f t="shared" si="2"/>
        <v>7.0178344238090995</v>
      </c>
      <c r="H12" s="12">
        <f t="shared" si="3"/>
        <v>7.0356236397351442</v>
      </c>
      <c r="I12" s="12">
        <f t="shared" si="0"/>
        <v>154.39235732380018</v>
      </c>
      <c r="J12" s="12">
        <f t="shared" si="4"/>
        <v>215.39235732380018</v>
      </c>
      <c r="K12" s="12">
        <f t="shared" si="1"/>
        <v>212.33333333333331</v>
      </c>
      <c r="L12" s="12">
        <f t="shared" si="5"/>
        <v>1.0144067063915236</v>
      </c>
    </row>
    <row r="13" spans="2:12">
      <c r="B13" s="8">
        <v>10</v>
      </c>
      <c r="C13" s="8"/>
      <c r="D13" s="9">
        <v>5.5</v>
      </c>
      <c r="E13" s="9">
        <v>6.5</v>
      </c>
      <c r="F13" s="9">
        <v>7.5</v>
      </c>
      <c r="G13" s="12">
        <f t="shared" si="2"/>
        <v>7.5166481891864541</v>
      </c>
      <c r="H13" s="12">
        <f t="shared" si="3"/>
        <v>7.5332595866596819</v>
      </c>
      <c r="I13" s="12">
        <f t="shared" si="0"/>
        <v>180.39955654047489</v>
      </c>
      <c r="J13" s="12">
        <f t="shared" si="4"/>
        <v>252.89955654047489</v>
      </c>
      <c r="K13" s="12">
        <f t="shared" si="1"/>
        <v>270.62499999999994</v>
      </c>
      <c r="L13" s="12">
        <f t="shared" si="5"/>
        <v>0.93450182555371808</v>
      </c>
    </row>
    <row r="15" spans="2:12">
      <c r="B15" s="10" t="s">
        <v>16</v>
      </c>
    </row>
    <row r="16" spans="2:12" ht="19.5" thickBot="1">
      <c r="B16" s="11" t="s">
        <v>8</v>
      </c>
      <c r="C16" s="11" t="s">
        <v>5</v>
      </c>
      <c r="D16" s="11" t="s">
        <v>9</v>
      </c>
      <c r="E16" s="11" t="s">
        <v>10</v>
      </c>
      <c r="F16" s="11" t="s">
        <v>12</v>
      </c>
      <c r="G16" s="11" t="s">
        <v>4</v>
      </c>
      <c r="H16" s="11" t="s">
        <v>13</v>
      </c>
      <c r="I16" s="11" t="s">
        <v>11</v>
      </c>
      <c r="J16" s="11" t="s">
        <v>7</v>
      </c>
      <c r="K16" s="11" t="s">
        <v>6</v>
      </c>
      <c r="L16" s="11" t="s">
        <v>15</v>
      </c>
    </row>
    <row r="17" spans="2:12" ht="19.5" thickTop="1">
      <c r="B17" s="6">
        <v>1</v>
      </c>
      <c r="C17" s="6"/>
      <c r="D17" s="7">
        <v>1</v>
      </c>
      <c r="E17" s="7">
        <v>2</v>
      </c>
      <c r="F17" s="7">
        <v>3.0413812651491097</v>
      </c>
      <c r="G17" s="12">
        <f>SQRT(F17^2-(1/4)*_xlfn.COT(PI()/4)*(D17-E17)^2)</f>
        <v>2.9999999999999996</v>
      </c>
      <c r="H17" s="12">
        <f>SQRT((4*F17^2+(D17-E17)^2))/2</f>
        <v>3.082207001484488</v>
      </c>
      <c r="I17" s="12">
        <f>2*(D17+E17)*SQRT(  ((D17-E17)/2)^2 + G17^2)</f>
        <v>18.248287590894655</v>
      </c>
      <c r="J17" s="12">
        <f>I17+D17^2+E17^2</f>
        <v>23.248287590894655</v>
      </c>
      <c r="K17" s="12">
        <f>1/3*(D17^2+D17*E17+E17^2)*G17</f>
        <v>6.9999999999999982</v>
      </c>
      <c r="L17" s="12">
        <f>J17/K17</f>
        <v>3.32118394155638</v>
      </c>
    </row>
    <row r="18" spans="2:12">
      <c r="B18" s="8">
        <v>2</v>
      </c>
      <c r="C18" s="8"/>
      <c r="D18" s="9">
        <v>1.5</v>
      </c>
      <c r="E18" s="9">
        <v>2.5</v>
      </c>
      <c r="F18" s="9">
        <v>3.5355339059327378</v>
      </c>
      <c r="G18" s="12">
        <f t="shared" ref="G18:G26" si="6">SQRT(F18^2-(1/4)*_xlfn.COT(PI()/4)*(D18-E18)^2)</f>
        <v>3.5000000000000004</v>
      </c>
      <c r="H18" s="12">
        <f t="shared" ref="H18:H26" si="7">SQRT((4*F18^2+(D18-E18)^2))/2</f>
        <v>3.5707142142714252</v>
      </c>
      <c r="I18" s="12">
        <f t="shared" ref="I18:I26" si="8">2*(D18+E18)*SQRT(  ((D18-E18)/2)^2 + G18^2)</f>
        <v>28.284271247461906</v>
      </c>
      <c r="J18" s="12">
        <f t="shared" ref="J18:J26" si="9">I18+D18^2+E18^2</f>
        <v>36.784271247461902</v>
      </c>
      <c r="K18" s="12">
        <f t="shared" ref="K18:K26" si="10">1/3*(D18^2+D18*E18+E18^2)*G18</f>
        <v>14.291666666666668</v>
      </c>
      <c r="L18" s="12">
        <f t="shared" ref="L18:L26" si="11">J18/K18</f>
        <v>2.5738265595891709</v>
      </c>
    </row>
    <row r="19" spans="2:12">
      <c r="B19" s="8">
        <v>3</v>
      </c>
      <c r="C19" s="8"/>
      <c r="D19" s="7">
        <v>2</v>
      </c>
      <c r="E19" s="7">
        <v>3</v>
      </c>
      <c r="F19" s="7">
        <v>4.0311288741492746</v>
      </c>
      <c r="G19" s="12">
        <f t="shared" si="6"/>
        <v>3.9999999999999996</v>
      </c>
      <c r="H19" s="12">
        <f t="shared" si="7"/>
        <v>4.0620192023179795</v>
      </c>
      <c r="I19" s="12">
        <f t="shared" si="8"/>
        <v>40.311288741492746</v>
      </c>
      <c r="J19" s="12">
        <f t="shared" si="9"/>
        <v>53.311288741492746</v>
      </c>
      <c r="K19" s="12">
        <f t="shared" si="10"/>
        <v>25.333333333333329</v>
      </c>
      <c r="L19" s="12">
        <f t="shared" si="11"/>
        <v>2.1043929766378717</v>
      </c>
    </row>
    <row r="20" spans="2:12">
      <c r="B20" s="8">
        <v>4</v>
      </c>
      <c r="C20" s="8"/>
      <c r="D20" s="9">
        <v>2.5</v>
      </c>
      <c r="E20" s="9">
        <v>3.5</v>
      </c>
      <c r="F20" s="9">
        <v>4.5276925690687087</v>
      </c>
      <c r="G20" s="12">
        <f t="shared" si="6"/>
        <v>4.5</v>
      </c>
      <c r="H20" s="12">
        <f t="shared" si="7"/>
        <v>4.5552167895721496</v>
      </c>
      <c r="I20" s="12">
        <f t="shared" si="8"/>
        <v>54.332310828824504</v>
      </c>
      <c r="J20" s="12">
        <f t="shared" si="9"/>
        <v>72.832310828824504</v>
      </c>
      <c r="K20" s="12">
        <f t="shared" si="10"/>
        <v>40.874999999999993</v>
      </c>
      <c r="L20" s="12">
        <f t="shared" si="11"/>
        <v>1.7818302343443306</v>
      </c>
    </row>
    <row r="21" spans="2:12">
      <c r="B21" s="8">
        <v>5</v>
      </c>
      <c r="C21" s="8"/>
      <c r="D21" s="7">
        <v>3</v>
      </c>
      <c r="E21" s="7">
        <v>4</v>
      </c>
      <c r="F21" s="7">
        <v>5.024937810560445</v>
      </c>
      <c r="G21" s="12">
        <f t="shared" si="6"/>
        <v>5</v>
      </c>
      <c r="H21" s="12">
        <f t="shared" si="7"/>
        <v>5.0497524691810387</v>
      </c>
      <c r="I21" s="12">
        <f t="shared" si="8"/>
        <v>70.34912934784623</v>
      </c>
      <c r="J21" s="12">
        <f t="shared" si="9"/>
        <v>95.34912934784623</v>
      </c>
      <c r="K21" s="12">
        <f t="shared" si="10"/>
        <v>61.666666666666657</v>
      </c>
      <c r="L21" s="12">
        <f t="shared" si="11"/>
        <v>1.5462020975326418</v>
      </c>
    </row>
    <row r="22" spans="2:12">
      <c r="B22" s="8">
        <v>6</v>
      </c>
      <c r="C22" s="8"/>
      <c r="D22" s="9">
        <v>3.5</v>
      </c>
      <c r="E22" s="9">
        <v>4.5</v>
      </c>
      <c r="F22" s="9">
        <v>5.5226805085936306</v>
      </c>
      <c r="G22" s="12">
        <f t="shared" si="6"/>
        <v>5.5</v>
      </c>
      <c r="H22" s="12">
        <f t="shared" si="7"/>
        <v>5.5452682532047088</v>
      </c>
      <c r="I22" s="12">
        <f t="shared" si="8"/>
        <v>88.362888137498089</v>
      </c>
      <c r="J22" s="12">
        <f t="shared" si="9"/>
        <v>120.86288813749809</v>
      </c>
      <c r="K22" s="12">
        <f t="shared" si="10"/>
        <v>88.458333333333329</v>
      </c>
      <c r="L22" s="12">
        <f t="shared" si="11"/>
        <v>1.3663256313235772</v>
      </c>
    </row>
    <row r="23" spans="2:12">
      <c r="B23" s="8">
        <v>7</v>
      </c>
      <c r="C23" s="8"/>
      <c r="D23" s="7">
        <v>4</v>
      </c>
      <c r="E23" s="7">
        <v>5</v>
      </c>
      <c r="F23" s="7">
        <v>6.0207972893961479</v>
      </c>
      <c r="G23" s="12">
        <f t="shared" si="6"/>
        <v>6</v>
      </c>
      <c r="H23" s="12">
        <f t="shared" si="7"/>
        <v>6.0415229867972862</v>
      </c>
      <c r="I23" s="12">
        <f t="shared" si="8"/>
        <v>108.37435120913067</v>
      </c>
      <c r="J23" s="12">
        <f t="shared" si="9"/>
        <v>149.37435120913068</v>
      </c>
      <c r="K23" s="12">
        <f t="shared" si="10"/>
        <v>122</v>
      </c>
      <c r="L23" s="12">
        <f t="shared" si="11"/>
        <v>1.224379927943694</v>
      </c>
    </row>
    <row r="24" spans="2:12">
      <c r="B24" s="8">
        <v>8</v>
      </c>
      <c r="C24" s="8"/>
      <c r="D24" s="9">
        <v>4.5</v>
      </c>
      <c r="E24" s="9">
        <v>5.5</v>
      </c>
      <c r="F24" s="9">
        <v>6.5192024052026492</v>
      </c>
      <c r="G24" s="12">
        <f t="shared" si="6"/>
        <v>6.5000000000000009</v>
      </c>
      <c r="H24" s="12">
        <f t="shared" si="7"/>
        <v>6.5383484153110105</v>
      </c>
      <c r="I24" s="12">
        <f t="shared" si="8"/>
        <v>130.38404810405299</v>
      </c>
      <c r="J24" s="12">
        <f t="shared" si="9"/>
        <v>180.88404810405299</v>
      </c>
      <c r="K24" s="12">
        <f t="shared" si="10"/>
        <v>163.04166666666669</v>
      </c>
      <c r="L24" s="12">
        <f t="shared" si="11"/>
        <v>1.1094344887547334</v>
      </c>
    </row>
    <row r="25" spans="2:12">
      <c r="B25" s="8">
        <v>9</v>
      </c>
      <c r="C25" s="8"/>
      <c r="D25" s="7">
        <v>5</v>
      </c>
      <c r="E25" s="7">
        <v>6</v>
      </c>
      <c r="F25" s="7">
        <v>7.0178344238090995</v>
      </c>
      <c r="G25" s="12">
        <f t="shared" si="6"/>
        <v>6.9999999999999991</v>
      </c>
      <c r="H25" s="12">
        <f t="shared" si="7"/>
        <v>7.0356236397351442</v>
      </c>
      <c r="I25" s="12">
        <f t="shared" si="8"/>
        <v>154.39235732380018</v>
      </c>
      <c r="J25" s="12">
        <f t="shared" si="9"/>
        <v>215.39235732380018</v>
      </c>
      <c r="K25" s="12">
        <f t="shared" si="10"/>
        <v>212.33333333333329</v>
      </c>
      <c r="L25" s="12">
        <f t="shared" si="11"/>
        <v>1.0144067063915239</v>
      </c>
    </row>
    <row r="26" spans="2:12">
      <c r="B26" s="8">
        <v>10</v>
      </c>
      <c r="C26" s="8"/>
      <c r="D26" s="9">
        <v>5.5</v>
      </c>
      <c r="E26" s="9">
        <v>6.5</v>
      </c>
      <c r="F26" s="9">
        <v>7.5166481891864541</v>
      </c>
      <c r="G26" s="12">
        <f t="shared" si="6"/>
        <v>7.5</v>
      </c>
      <c r="H26" s="12">
        <f t="shared" si="7"/>
        <v>7.5332595866596819</v>
      </c>
      <c r="I26" s="12">
        <f t="shared" si="8"/>
        <v>180.39955654047489</v>
      </c>
      <c r="J26" s="12">
        <f t="shared" si="9"/>
        <v>252.89955654047489</v>
      </c>
      <c r="K26" s="12">
        <f t="shared" si="10"/>
        <v>270.62499999999994</v>
      </c>
      <c r="L26" s="12">
        <f t="shared" si="11"/>
        <v>0.93450182555371808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FC330-9D1D-4A37-91F0-C15958010034}">
  <dimension ref="A1:C2"/>
  <sheetViews>
    <sheetView workbookViewId="0">
      <selection activeCell="A2" sqref="A2"/>
    </sheetView>
  </sheetViews>
  <sheetFormatPr defaultRowHeight="18.75"/>
  <cols>
    <col min="1" max="1" width="9" style="1"/>
    <col min="2" max="2" width="26.625" customWidth="1"/>
    <col min="3" max="3" width="21.5" style="5" customWidth="1"/>
  </cols>
  <sheetData>
    <row r="1" spans="1:3">
      <c r="A1" s="2" t="s">
        <v>3</v>
      </c>
      <c r="B1" s="3" t="s">
        <v>0</v>
      </c>
      <c r="C1" s="4" t="s">
        <v>2</v>
      </c>
    </row>
    <row r="2" spans="1:3">
      <c r="A2" s="13" t="s">
        <v>14</v>
      </c>
      <c r="B2" s="3" t="s">
        <v>1</v>
      </c>
      <c r="C2" s="4">
        <v>44166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正四角錐台</vt:lpstr>
      <vt:lpstr>改訂履歴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正四角錐台計算機 ver.1.0.0</dc:title>
  <dc:creator/>
  <cp:keywords>黒い箱の中</cp:keywords>
  <cp:lastModifiedBy/>
  <dcterms:created xsi:type="dcterms:W3CDTF">2020-11-28T07:27:37Z</dcterms:created>
  <dcterms:modified xsi:type="dcterms:W3CDTF">2020-12-01T14:21:17Z</dcterms:modified>
  <cp:category>数学,幾何学</cp:category>
</cp:coreProperties>
</file>